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2_Corporate_Services\02_Communications\Website\Documents to upload\Your council\"/>
    </mc:Choice>
  </mc:AlternateContent>
  <bookViews>
    <workbookView xWindow="0" yWindow="0" windowWidth="28800" windowHeight="11700" activeTab="2"/>
  </bookViews>
  <sheets>
    <sheet name="Sheet1" sheetId="1" r:id="rId1"/>
    <sheet name="Copy" sheetId="3" r:id="rId2"/>
    <sheet name="Finance Version" sheetId="4" r:id="rId3"/>
  </sheets>
  <definedNames>
    <definedName name="_xlnm.Print_Area" localSheetId="1">Copy!$A$1:$H$32</definedName>
    <definedName name="_xlnm.Print_Area" localSheetId="0">Sheet1!$A$1:$H$32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G7" i="4" s="1"/>
  <c r="F16" i="4" l="1"/>
  <c r="G16" i="4" s="1"/>
  <c r="H16" i="4" s="1"/>
  <c r="I16" i="4" s="1"/>
  <c r="F17" i="4"/>
  <c r="G17" i="4" s="1"/>
  <c r="H17" i="4" s="1"/>
  <c r="I17" i="4" s="1"/>
  <c r="F14" i="4"/>
  <c r="G14" i="4" s="1"/>
  <c r="H14" i="4" s="1"/>
  <c r="I14" i="4" s="1"/>
  <c r="F13" i="4"/>
  <c r="F12" i="4"/>
  <c r="G12" i="4" s="1"/>
  <c r="F11" i="4"/>
  <c r="G11" i="4" s="1"/>
  <c r="F10" i="4"/>
  <c r="G10" i="4" s="1"/>
  <c r="D30" i="4"/>
  <c r="C30" i="4"/>
  <c r="E29" i="4"/>
  <c r="E28" i="4"/>
  <c r="E27" i="4"/>
  <c r="E17" i="4"/>
  <c r="E14" i="4"/>
  <c r="E13" i="4"/>
  <c r="H12" i="4"/>
  <c r="I12" i="4" s="1"/>
  <c r="E12" i="4"/>
  <c r="E11" i="4"/>
  <c r="H11" i="4" s="1"/>
  <c r="I11" i="4" s="1"/>
  <c r="E10" i="4"/>
  <c r="E7" i="4"/>
  <c r="E18" i="4" l="1"/>
  <c r="E20" i="4" s="1"/>
  <c r="E30" i="4"/>
  <c r="G13" i="4"/>
  <c r="H13" i="4" s="1"/>
  <c r="I13" i="4" s="1"/>
  <c r="H7" i="4"/>
  <c r="I7" i="4" s="1"/>
  <c r="G18" i="4"/>
  <c r="G20" i="4" s="1"/>
  <c r="H10" i="4"/>
  <c r="D30" i="3"/>
  <c r="C30" i="3"/>
  <c r="E29" i="3"/>
  <c r="E28" i="3"/>
  <c r="E27" i="3"/>
  <c r="E30" i="3" s="1"/>
  <c r="G17" i="3"/>
  <c r="E17" i="3"/>
  <c r="G14" i="3"/>
  <c r="E14" i="3"/>
  <c r="G13" i="3"/>
  <c r="H13" i="3" s="1"/>
  <c r="E13" i="3"/>
  <c r="G12" i="3"/>
  <c r="E12" i="3"/>
  <c r="G11" i="3"/>
  <c r="E11" i="3"/>
  <c r="G10" i="3"/>
  <c r="E10" i="3"/>
  <c r="G7" i="3"/>
  <c r="E7" i="3"/>
  <c r="H14" i="3" l="1"/>
  <c r="H10" i="3"/>
  <c r="H18" i="4"/>
  <c r="H20" i="4" s="1"/>
  <c r="H32" i="4" s="1"/>
  <c r="I10" i="4"/>
  <c r="H12" i="3"/>
  <c r="H11" i="3"/>
  <c r="H17" i="3"/>
  <c r="H16" i="3"/>
  <c r="E18" i="3"/>
  <c r="E20" i="3" s="1"/>
  <c r="G18" i="3"/>
  <c r="G20" i="3" s="1"/>
  <c r="H7" i="3"/>
  <c r="D30" i="1"/>
  <c r="C30" i="1"/>
  <c r="E29" i="1"/>
  <c r="E28" i="1"/>
  <c r="E27" i="1"/>
  <c r="E12" i="1"/>
  <c r="H18" i="3" l="1"/>
  <c r="H20" i="3" s="1"/>
  <c r="H32" i="3" s="1"/>
  <c r="E30" i="1"/>
  <c r="E11" i="1"/>
  <c r="E10" i="1"/>
  <c r="G11" i="1"/>
  <c r="G12" i="1"/>
  <c r="G13" i="1"/>
  <c r="G14" i="1"/>
  <c r="G15" i="1"/>
  <c r="G16" i="1"/>
  <c r="G17" i="1"/>
  <c r="G10" i="1"/>
  <c r="G7" i="1"/>
  <c r="E7" i="1"/>
  <c r="E13" i="1"/>
  <c r="E14" i="1"/>
  <c r="E15" i="1"/>
  <c r="E16" i="1"/>
  <c r="E17" i="1"/>
  <c r="H14" i="1" l="1"/>
  <c r="H13" i="1"/>
  <c r="H7" i="1"/>
  <c r="H12" i="1"/>
  <c r="H10" i="1"/>
  <c r="H11" i="1"/>
  <c r="H17" i="1"/>
  <c r="H16" i="1"/>
  <c r="E18" i="1"/>
  <c r="E20" i="1" s="1"/>
  <c r="G18" i="1"/>
  <c r="G20" i="1" s="1"/>
  <c r="H15" i="1"/>
  <c r="H18" i="1" l="1"/>
  <c r="H20" i="1" s="1"/>
  <c r="H32" i="1" s="1"/>
</calcChain>
</file>

<file path=xl/sharedStrings.xml><?xml version="1.0" encoding="utf-8"?>
<sst xmlns="http://schemas.openxmlformats.org/spreadsheetml/2006/main" count="122" uniqueCount="34">
  <si>
    <t xml:space="preserve">Basic Rate (includes the £100 IT consumables allowance) </t>
  </si>
  <si>
    <t xml:space="preserve">Leader of the Council </t>
  </si>
  <si>
    <t xml:space="preserve">Lead Members </t>
  </si>
  <si>
    <t xml:space="preserve">Chair of Planning Committee </t>
  </si>
  <si>
    <t xml:space="preserve">Chair of Licensing Committee and Regulatory Services Committee </t>
  </si>
  <si>
    <t xml:space="preserve">Chair of Audit Committee </t>
  </si>
  <si>
    <t xml:space="preserve">Group Leaders: </t>
  </si>
  <si>
    <t xml:space="preserve">Main Opposition Leader </t>
  </si>
  <si>
    <t xml:space="preserve">Other Opposition Leader </t>
  </si>
  <si>
    <t xml:space="preserve">Sub Total </t>
  </si>
  <si>
    <t xml:space="preserve">Budget for Carers’ allowances* </t>
  </si>
  <si>
    <t xml:space="preserve">TOTAL </t>
  </si>
  <si>
    <t>No</t>
  </si>
  <si>
    <t>Travel</t>
  </si>
  <si>
    <t>Total</t>
  </si>
  <si>
    <t>Members Allowances</t>
  </si>
  <si>
    <t>Special Responsibility</t>
  </si>
  <si>
    <t>£</t>
  </si>
  <si>
    <t>Cost</t>
  </si>
  <si>
    <t>Unit cost</t>
  </si>
  <si>
    <t xml:space="preserve">Increase </t>
  </si>
  <si>
    <t>Chair of Council</t>
  </si>
  <si>
    <t>Vice Chair of Council</t>
  </si>
  <si>
    <t>Proposed</t>
  </si>
  <si>
    <t>Total Increase for 2020/21</t>
  </si>
  <si>
    <t>Chair &amp; Vice Chair Allowances</t>
  </si>
  <si>
    <t>2020/21</t>
  </si>
  <si>
    <t>2021/22 - Proposed</t>
  </si>
  <si>
    <t>2021/22</t>
  </si>
  <si>
    <t xml:space="preserve">Other Opposition Leaders </t>
  </si>
  <si>
    <t>2022/23</t>
  </si>
  <si>
    <t>2022/23 - Proposed (1.75% increase)</t>
  </si>
  <si>
    <t>Check</t>
  </si>
  <si>
    <t>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</si>
</sst>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164" fontId="3" fillId="0" borderId="5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164" fontId="1" fillId="0" borderId="9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vertical="center"/>
    </xf>
    <xf numFmtId="164" fontId="1" fillId="0" borderId="7" xfId="0" applyNumberFormat="1" applyFont="1" applyFill="1" applyBorder="1" applyAlignment="1">
      <alignment vertical="center"/>
    </xf>
    <xf numFmtId="164" fontId="1" fillId="0" borderId="10" xfId="0" applyNumberFormat="1" applyFont="1" applyFill="1" applyBorder="1" applyAlignment="1">
      <alignment vertical="center"/>
    </xf>
    <xf numFmtId="164" fontId="3" fillId="0" borderId="12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164" fontId="4" fillId="0" borderId="16" xfId="0" applyNumberFormat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0" fontId="1" fillId="0" borderId="0" xfId="0" applyNumberFormat="1" applyFont="1" applyAlignment="1">
      <alignment vertical="center"/>
    </xf>
    <xf numFmtId="10" fontId="0" fillId="0" borderId="0" xfId="0" applyNumberForma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view="pageBreakPreview" zoomScaleNormal="100" zoomScaleSheetLayoutView="100" workbookViewId="0">
      <selection activeCell="J23" sqref="J23"/>
    </sheetView>
  </sheetViews>
  <sheetFormatPr defaultColWidth="9.140625" defaultRowHeight="15" x14ac:dyDescent="0.25"/>
  <cols>
    <col min="1" max="1" width="3.85546875" style="8" customWidth="1"/>
    <col min="2" max="2" width="65.140625" style="8" customWidth="1"/>
    <col min="3" max="3" width="10" style="8" bestFit="1" customWidth="1"/>
    <col min="4" max="4" width="10.85546875" style="8" bestFit="1" customWidth="1"/>
    <col min="5" max="5" width="10.28515625" style="8" bestFit="1" customWidth="1"/>
    <col min="6" max="6" width="10" style="8" bestFit="1" customWidth="1"/>
    <col min="7" max="7" width="9" style="8" bestFit="1" customWidth="1"/>
    <col min="8" max="8" width="10.28515625" style="8" bestFit="1" customWidth="1"/>
    <col min="9" max="9" width="9.42578125" style="8" bestFit="1" customWidth="1"/>
    <col min="10" max="16384" width="9.140625" style="8"/>
  </cols>
  <sheetData>
    <row r="1" spans="2:9" ht="15.75" thickBot="1" x14ac:dyDescent="0.3">
      <c r="B1" s="7"/>
      <c r="C1" s="7"/>
      <c r="D1" s="7"/>
      <c r="E1" s="7"/>
      <c r="F1" s="7"/>
      <c r="G1" s="7"/>
      <c r="H1" s="7"/>
      <c r="I1" s="7"/>
    </row>
    <row r="2" spans="2:9" x14ac:dyDescent="0.25">
      <c r="B2" s="77" t="s">
        <v>15</v>
      </c>
      <c r="C2" s="80" t="s">
        <v>26</v>
      </c>
      <c r="D2" s="73"/>
      <c r="E2" s="74"/>
      <c r="F2" s="73" t="s">
        <v>27</v>
      </c>
      <c r="G2" s="73"/>
      <c r="H2" s="74"/>
      <c r="I2" s="7"/>
    </row>
    <row r="3" spans="2:9" x14ac:dyDescent="0.25">
      <c r="B3" s="78"/>
      <c r="C3" s="81"/>
      <c r="D3" s="75"/>
      <c r="E3" s="76"/>
      <c r="F3" s="75"/>
      <c r="G3" s="75"/>
      <c r="H3" s="76"/>
      <c r="I3" s="7"/>
    </row>
    <row r="4" spans="2:9" x14ac:dyDescent="0.25">
      <c r="B4" s="78"/>
      <c r="C4" s="23" t="s">
        <v>19</v>
      </c>
      <c r="D4" s="13" t="s">
        <v>12</v>
      </c>
      <c r="E4" s="14" t="s">
        <v>18</v>
      </c>
      <c r="F4" s="13" t="s">
        <v>19</v>
      </c>
      <c r="G4" s="13" t="s">
        <v>18</v>
      </c>
      <c r="H4" s="24" t="s">
        <v>20</v>
      </c>
      <c r="I4" s="7"/>
    </row>
    <row r="5" spans="2:9" ht="15.75" thickBot="1" x14ac:dyDescent="0.3">
      <c r="B5" s="79"/>
      <c r="C5" s="19" t="s">
        <v>17</v>
      </c>
      <c r="D5" s="20"/>
      <c r="E5" s="21" t="s">
        <v>17</v>
      </c>
      <c r="F5" s="25" t="s">
        <v>17</v>
      </c>
      <c r="G5" s="25" t="s">
        <v>17</v>
      </c>
      <c r="H5" s="26" t="s">
        <v>17</v>
      </c>
    </row>
    <row r="6" spans="2:9" x14ac:dyDescent="0.25">
      <c r="B6" s="42"/>
      <c r="C6" s="23"/>
      <c r="D6" s="13"/>
      <c r="E6" s="14"/>
      <c r="F6" s="22"/>
      <c r="G6" s="22"/>
      <c r="H6" s="43"/>
    </row>
    <row r="7" spans="2:9" x14ac:dyDescent="0.25">
      <c r="B7" s="35" t="s">
        <v>0</v>
      </c>
      <c r="C7" s="15">
        <v>5111</v>
      </c>
      <c r="D7" s="41">
        <v>39</v>
      </c>
      <c r="E7" s="9">
        <f>C7*D7</f>
        <v>199329</v>
      </c>
      <c r="F7" s="15">
        <v>5111</v>
      </c>
      <c r="G7" s="15">
        <f>F7*D7</f>
        <v>199329</v>
      </c>
      <c r="H7" s="27">
        <f>G7-E7</f>
        <v>0</v>
      </c>
    </row>
    <row r="8" spans="2:9" x14ac:dyDescent="0.25">
      <c r="B8" s="36"/>
      <c r="C8" s="15"/>
      <c r="D8" s="41"/>
      <c r="E8" s="9"/>
      <c r="F8" s="15"/>
      <c r="G8" s="15"/>
      <c r="H8" s="27"/>
    </row>
    <row r="9" spans="2:9" x14ac:dyDescent="0.25">
      <c r="B9" s="37" t="s">
        <v>16</v>
      </c>
      <c r="C9" s="15"/>
      <c r="D9" s="41"/>
      <c r="E9" s="9"/>
      <c r="F9" s="15"/>
      <c r="G9" s="15"/>
      <c r="H9" s="27"/>
    </row>
    <row r="10" spans="2:9" x14ac:dyDescent="0.25">
      <c r="B10" s="38" t="s">
        <v>1</v>
      </c>
      <c r="C10" s="15">
        <v>10222</v>
      </c>
      <c r="D10" s="41">
        <v>1</v>
      </c>
      <c r="E10" s="9">
        <f t="shared" ref="E10:E17" si="0">C10*D10</f>
        <v>10222</v>
      </c>
      <c r="F10" s="15">
        <v>10222</v>
      </c>
      <c r="G10" s="15">
        <f t="shared" ref="G10:G17" si="1">D10*F10</f>
        <v>10222</v>
      </c>
      <c r="H10" s="27">
        <f t="shared" ref="H10:H17" si="2">G10-E10</f>
        <v>0</v>
      </c>
    </row>
    <row r="11" spans="2:9" x14ac:dyDescent="0.25">
      <c r="B11" s="38" t="s">
        <v>2</v>
      </c>
      <c r="C11" s="15">
        <v>5111</v>
      </c>
      <c r="D11" s="41">
        <v>7</v>
      </c>
      <c r="E11" s="9">
        <f t="shared" si="0"/>
        <v>35777</v>
      </c>
      <c r="F11" s="15">
        <v>5111</v>
      </c>
      <c r="G11" s="15">
        <f t="shared" si="1"/>
        <v>35777</v>
      </c>
      <c r="H11" s="27">
        <f t="shared" si="2"/>
        <v>0</v>
      </c>
    </row>
    <row r="12" spans="2:9" x14ac:dyDescent="0.25">
      <c r="B12" s="38" t="s">
        <v>3</v>
      </c>
      <c r="C12" s="15">
        <v>5111</v>
      </c>
      <c r="D12" s="41">
        <v>1</v>
      </c>
      <c r="E12" s="9">
        <f>C12*D12</f>
        <v>5111</v>
      </c>
      <c r="F12" s="15">
        <v>5111</v>
      </c>
      <c r="G12" s="15">
        <f t="shared" si="1"/>
        <v>5111</v>
      </c>
      <c r="H12" s="27">
        <f t="shared" si="2"/>
        <v>0</v>
      </c>
    </row>
    <row r="13" spans="2:9" x14ac:dyDescent="0.25">
      <c r="B13" s="38" t="s">
        <v>4</v>
      </c>
      <c r="C13" s="15">
        <v>2555</v>
      </c>
      <c r="D13" s="41">
        <v>1</v>
      </c>
      <c r="E13" s="9">
        <f t="shared" si="0"/>
        <v>2555</v>
      </c>
      <c r="F13" s="15">
        <v>2555</v>
      </c>
      <c r="G13" s="15">
        <f t="shared" si="1"/>
        <v>2555</v>
      </c>
      <c r="H13" s="27">
        <f t="shared" si="2"/>
        <v>0</v>
      </c>
    </row>
    <row r="14" spans="2:9" x14ac:dyDescent="0.25">
      <c r="B14" s="38" t="s">
        <v>5</v>
      </c>
      <c r="C14" s="15">
        <v>2555</v>
      </c>
      <c r="D14" s="41">
        <v>1</v>
      </c>
      <c r="E14" s="9">
        <f t="shared" si="0"/>
        <v>2555</v>
      </c>
      <c r="F14" s="15">
        <v>2555</v>
      </c>
      <c r="G14" s="15">
        <f t="shared" si="1"/>
        <v>2555</v>
      </c>
      <c r="H14" s="27">
        <f t="shared" si="2"/>
        <v>0</v>
      </c>
    </row>
    <row r="15" spans="2:9" x14ac:dyDescent="0.25">
      <c r="B15" s="38" t="s">
        <v>6</v>
      </c>
      <c r="C15" s="15">
        <v>3833</v>
      </c>
      <c r="D15" s="41">
        <v>1</v>
      </c>
      <c r="E15" s="9">
        <f t="shared" si="0"/>
        <v>3833</v>
      </c>
      <c r="F15" s="15">
        <v>3833</v>
      </c>
      <c r="G15" s="15">
        <f t="shared" si="1"/>
        <v>3833</v>
      </c>
      <c r="H15" s="27">
        <f t="shared" si="2"/>
        <v>0</v>
      </c>
    </row>
    <row r="16" spans="2:9" x14ac:dyDescent="0.25">
      <c r="B16" s="38" t="s">
        <v>7</v>
      </c>
      <c r="C16" s="15">
        <v>0</v>
      </c>
      <c r="D16" s="41"/>
      <c r="E16" s="9">
        <f t="shared" si="0"/>
        <v>0</v>
      </c>
      <c r="F16" s="15">
        <v>0</v>
      </c>
      <c r="G16" s="15">
        <f t="shared" si="1"/>
        <v>0</v>
      </c>
      <c r="H16" s="27">
        <f t="shared" si="2"/>
        <v>0</v>
      </c>
    </row>
    <row r="17" spans="2:9" x14ac:dyDescent="0.25">
      <c r="B17" s="38" t="s">
        <v>8</v>
      </c>
      <c r="C17" s="12">
        <v>1533</v>
      </c>
      <c r="D17" s="41">
        <v>2</v>
      </c>
      <c r="E17" s="10">
        <f t="shared" si="0"/>
        <v>3066</v>
      </c>
      <c r="F17" s="12">
        <v>1533</v>
      </c>
      <c r="G17" s="12">
        <f t="shared" si="1"/>
        <v>3066</v>
      </c>
      <c r="H17" s="28">
        <f t="shared" si="2"/>
        <v>0</v>
      </c>
    </row>
    <row r="18" spans="2:9" x14ac:dyDescent="0.25">
      <c r="B18" s="36" t="s">
        <v>9</v>
      </c>
      <c r="C18" s="1"/>
      <c r="D18" s="4"/>
      <c r="E18" s="9">
        <f>SUM(E7:E17)</f>
        <v>262448</v>
      </c>
      <c r="F18" s="15"/>
      <c r="G18" s="15">
        <f>SUM(G7:G17)</f>
        <v>262448</v>
      </c>
      <c r="H18" s="27">
        <f>SUM(H7:H17)</f>
        <v>0</v>
      </c>
    </row>
    <row r="19" spans="2:9" ht="15.75" thickBot="1" x14ac:dyDescent="0.3">
      <c r="B19" s="38" t="s">
        <v>10</v>
      </c>
      <c r="C19" s="3"/>
      <c r="D19" s="2"/>
      <c r="E19" s="5">
        <v>400</v>
      </c>
      <c r="F19" s="16">
        <v>400</v>
      </c>
      <c r="G19" s="16">
        <v>400</v>
      </c>
      <c r="H19" s="27">
        <v>0</v>
      </c>
    </row>
    <row r="20" spans="2:9" ht="15.75" thickBot="1" x14ac:dyDescent="0.3">
      <c r="B20" s="39" t="s">
        <v>11</v>
      </c>
      <c r="C20" s="30"/>
      <c r="D20" s="31"/>
      <c r="E20" s="33">
        <f>E18+E19</f>
        <v>262848</v>
      </c>
      <c r="F20" s="32"/>
      <c r="G20" s="34">
        <f>G18+G19</f>
        <v>262848</v>
      </c>
      <c r="H20" s="34">
        <f>H18+H19</f>
        <v>0</v>
      </c>
    </row>
    <row r="21" spans="2:9" ht="15.75" thickBot="1" x14ac:dyDescent="0.3">
      <c r="B21" s="40"/>
      <c r="C21" s="6"/>
      <c r="D21" s="6"/>
      <c r="E21" s="11"/>
      <c r="F21" s="18"/>
      <c r="G21" s="18"/>
      <c r="H21" s="29"/>
    </row>
    <row r="22" spans="2:9" x14ac:dyDescent="0.25">
      <c r="B22" s="7"/>
      <c r="C22" s="7"/>
      <c r="D22" s="7"/>
      <c r="E22" s="7"/>
      <c r="F22" s="7"/>
      <c r="G22" s="7"/>
      <c r="H22" s="7"/>
      <c r="I22" s="7"/>
    </row>
    <row r="23" spans="2:9" ht="15.75" thickBot="1" x14ac:dyDescent="0.3">
      <c r="B23" s="7"/>
      <c r="C23" s="7"/>
      <c r="D23" s="7"/>
      <c r="E23" s="7"/>
      <c r="F23" s="7"/>
      <c r="G23" s="7"/>
      <c r="H23" s="7"/>
      <c r="I23" s="7"/>
    </row>
    <row r="24" spans="2:9" x14ac:dyDescent="0.25">
      <c r="B24" s="80" t="s">
        <v>25</v>
      </c>
      <c r="C24" s="47" t="s">
        <v>26</v>
      </c>
      <c r="D24" s="47" t="s">
        <v>28</v>
      </c>
      <c r="E24" s="48"/>
      <c r="F24" s="7"/>
      <c r="G24" s="7"/>
      <c r="H24" s="7"/>
      <c r="I24" s="7"/>
    </row>
    <row r="25" spans="2:9" x14ac:dyDescent="0.25">
      <c r="B25" s="81"/>
      <c r="C25" s="42"/>
      <c r="D25" s="42" t="s">
        <v>23</v>
      </c>
      <c r="E25" s="14" t="s">
        <v>20</v>
      </c>
      <c r="F25" s="7"/>
      <c r="G25" s="7"/>
      <c r="H25" s="7"/>
      <c r="I25" s="7"/>
    </row>
    <row r="26" spans="2:9" ht="15.75" thickBot="1" x14ac:dyDescent="0.3">
      <c r="B26" s="82"/>
      <c r="C26" s="45" t="s">
        <v>17</v>
      </c>
      <c r="D26" s="45" t="s">
        <v>17</v>
      </c>
      <c r="E26" s="26" t="s">
        <v>17</v>
      </c>
      <c r="F26" s="7"/>
      <c r="G26" s="7"/>
      <c r="H26" s="7"/>
      <c r="I26" s="7"/>
    </row>
    <row r="27" spans="2:9" x14ac:dyDescent="0.25">
      <c r="B27" s="3" t="s">
        <v>21</v>
      </c>
      <c r="C27" s="46">
        <v>5111</v>
      </c>
      <c r="D27" s="46">
        <v>5111</v>
      </c>
      <c r="E27" s="50">
        <f>D27-C27</f>
        <v>0</v>
      </c>
      <c r="F27" s="7"/>
      <c r="G27" s="7"/>
      <c r="H27" s="7"/>
      <c r="I27" s="7"/>
    </row>
    <row r="28" spans="2:9" x14ac:dyDescent="0.25">
      <c r="B28" s="3" t="s">
        <v>22</v>
      </c>
      <c r="C28" s="46">
        <v>2555</v>
      </c>
      <c r="D28" s="46">
        <v>2555</v>
      </c>
      <c r="E28" s="50">
        <f>D28-C28</f>
        <v>0</v>
      </c>
      <c r="F28" s="7"/>
      <c r="G28" s="7"/>
      <c r="H28" s="7"/>
      <c r="I28" s="7"/>
    </row>
    <row r="29" spans="2:9" ht="15.75" thickBot="1" x14ac:dyDescent="0.3">
      <c r="B29" s="17" t="s">
        <v>13</v>
      </c>
      <c r="C29" s="49">
        <v>3000</v>
      </c>
      <c r="D29" s="49">
        <v>3000</v>
      </c>
      <c r="E29" s="50">
        <f>D29-C29</f>
        <v>0</v>
      </c>
      <c r="F29" s="7"/>
      <c r="G29" s="7"/>
      <c r="H29" s="7"/>
      <c r="I29" s="7"/>
    </row>
    <row r="30" spans="2:9" ht="15.75" thickBot="1" x14ac:dyDescent="0.3">
      <c r="B30" s="44" t="s">
        <v>14</v>
      </c>
      <c r="C30" s="51">
        <f>SUM(C27:C29)</f>
        <v>10666</v>
      </c>
      <c r="D30" s="51">
        <f t="shared" ref="D30:E30" si="3">SUM(D27:D29)</f>
        <v>10666</v>
      </c>
      <c r="E30" s="51">
        <f t="shared" si="3"/>
        <v>0</v>
      </c>
      <c r="F30" s="7"/>
      <c r="G30" s="7"/>
      <c r="H30" s="7"/>
      <c r="I30" s="7"/>
    </row>
    <row r="31" spans="2:9" ht="15.75" thickBot="1" x14ac:dyDescent="0.3">
      <c r="F31" s="7"/>
      <c r="G31" s="7"/>
      <c r="H31" s="7"/>
      <c r="I31" s="7"/>
    </row>
    <row r="32" spans="2:9" ht="21.75" customHeight="1" thickBot="1" x14ac:dyDescent="0.3">
      <c r="E32" s="52" t="s">
        <v>24</v>
      </c>
      <c r="F32" s="53"/>
      <c r="G32" s="54"/>
      <c r="H32" s="33">
        <f>H20+E30</f>
        <v>0</v>
      </c>
      <c r="I32" s="7"/>
    </row>
  </sheetData>
  <mergeCells count="4">
    <mergeCell ref="F2:H3"/>
    <mergeCell ref="B2:B5"/>
    <mergeCell ref="B24:B26"/>
    <mergeCell ref="C2:E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view="pageBreakPreview" zoomScaleNormal="100" zoomScaleSheetLayoutView="100" workbookViewId="0">
      <selection sqref="A1:XFD1048576"/>
    </sheetView>
  </sheetViews>
  <sheetFormatPr defaultColWidth="9.140625" defaultRowHeight="15" x14ac:dyDescent="0.25"/>
  <cols>
    <col min="1" max="1" width="3.85546875" style="8" customWidth="1"/>
    <col min="2" max="2" width="65.140625" style="8" customWidth="1"/>
    <col min="3" max="3" width="10" style="8" bestFit="1" customWidth="1"/>
    <col min="4" max="4" width="10.85546875" style="8" bestFit="1" customWidth="1"/>
    <col min="5" max="5" width="10.28515625" style="8" bestFit="1" customWidth="1"/>
    <col min="6" max="6" width="10" style="8" bestFit="1" customWidth="1"/>
    <col min="7" max="7" width="9" style="8" bestFit="1" customWidth="1"/>
    <col min="8" max="8" width="15.7109375" style="8" customWidth="1"/>
    <col min="9" max="9" width="9.42578125" style="8" bestFit="1" customWidth="1"/>
    <col min="10" max="16384" width="9.140625" style="8"/>
  </cols>
  <sheetData>
    <row r="1" spans="2:9" ht="15.75" thickBot="1" x14ac:dyDescent="0.3">
      <c r="B1" s="7"/>
      <c r="C1" s="7"/>
      <c r="D1" s="7"/>
      <c r="E1" s="7"/>
      <c r="F1" s="7"/>
      <c r="G1" s="7"/>
      <c r="H1" s="7"/>
      <c r="I1" s="7"/>
    </row>
    <row r="2" spans="2:9" x14ac:dyDescent="0.25">
      <c r="B2" s="77" t="s">
        <v>15</v>
      </c>
      <c r="C2" s="80" t="s">
        <v>28</v>
      </c>
      <c r="D2" s="73"/>
      <c r="E2" s="74"/>
      <c r="F2" s="73" t="s">
        <v>31</v>
      </c>
      <c r="G2" s="73"/>
      <c r="H2" s="74"/>
      <c r="I2" s="7"/>
    </row>
    <row r="3" spans="2:9" x14ac:dyDescent="0.25">
      <c r="B3" s="78"/>
      <c r="C3" s="81"/>
      <c r="D3" s="75"/>
      <c r="E3" s="76"/>
      <c r="F3" s="75"/>
      <c r="G3" s="75"/>
      <c r="H3" s="76"/>
      <c r="I3" s="7"/>
    </row>
    <row r="4" spans="2:9" x14ac:dyDescent="0.25">
      <c r="B4" s="78"/>
      <c r="C4" s="61" t="s">
        <v>19</v>
      </c>
      <c r="D4" s="56" t="s">
        <v>12</v>
      </c>
      <c r="E4" s="57" t="s">
        <v>18</v>
      </c>
      <c r="F4" s="56" t="s">
        <v>19</v>
      </c>
      <c r="G4" s="56" t="s">
        <v>18</v>
      </c>
      <c r="H4" s="24" t="s">
        <v>20</v>
      </c>
      <c r="I4" s="7"/>
    </row>
    <row r="5" spans="2:9" ht="15.75" thickBot="1" x14ac:dyDescent="0.3">
      <c r="B5" s="79"/>
      <c r="C5" s="62" t="s">
        <v>17</v>
      </c>
      <c r="D5" s="20"/>
      <c r="E5" s="21" t="s">
        <v>17</v>
      </c>
      <c r="F5" s="25" t="s">
        <v>17</v>
      </c>
      <c r="G5" s="25" t="s">
        <v>17</v>
      </c>
      <c r="H5" s="26" t="s">
        <v>17</v>
      </c>
    </row>
    <row r="6" spans="2:9" x14ac:dyDescent="0.25">
      <c r="B6" s="59"/>
      <c r="C6" s="61"/>
      <c r="D6" s="56"/>
      <c r="E6" s="57"/>
      <c r="F6" s="22"/>
      <c r="G6" s="22"/>
      <c r="H6" s="43"/>
    </row>
    <row r="7" spans="2:9" x14ac:dyDescent="0.25">
      <c r="B7" s="35" t="s">
        <v>0</v>
      </c>
      <c r="C7" s="15">
        <v>5111</v>
      </c>
      <c r="D7" s="41">
        <v>39</v>
      </c>
      <c r="E7" s="9">
        <f>C7*D7</f>
        <v>199329</v>
      </c>
      <c r="F7" s="15">
        <v>5140</v>
      </c>
      <c r="G7" s="15">
        <f>F7*D7</f>
        <v>200460</v>
      </c>
      <c r="H7" s="27">
        <f>G7-E7</f>
        <v>1131</v>
      </c>
    </row>
    <row r="8" spans="2:9" x14ac:dyDescent="0.25">
      <c r="B8" s="36"/>
      <c r="C8" s="15"/>
      <c r="D8" s="41"/>
      <c r="E8" s="9"/>
      <c r="F8" s="15"/>
      <c r="G8" s="15"/>
      <c r="H8" s="27"/>
    </row>
    <row r="9" spans="2:9" x14ac:dyDescent="0.25">
      <c r="B9" s="37" t="s">
        <v>16</v>
      </c>
      <c r="C9" s="15"/>
      <c r="D9" s="41"/>
      <c r="E9" s="9"/>
      <c r="F9" s="15"/>
      <c r="G9" s="15"/>
      <c r="H9" s="27"/>
    </row>
    <row r="10" spans="2:9" x14ac:dyDescent="0.25">
      <c r="B10" s="38" t="s">
        <v>1</v>
      </c>
      <c r="C10" s="15">
        <v>10222</v>
      </c>
      <c r="D10" s="41">
        <v>1</v>
      </c>
      <c r="E10" s="9">
        <f t="shared" ref="E10:E17" si="0">C10*D10</f>
        <v>10222</v>
      </c>
      <c r="F10" s="15">
        <v>10280</v>
      </c>
      <c r="G10" s="15">
        <f t="shared" ref="G10:G17" si="1">D10*F10</f>
        <v>10280</v>
      </c>
      <c r="H10" s="27">
        <f t="shared" ref="H10:H17" si="2">G10-E10</f>
        <v>58</v>
      </c>
    </row>
    <row r="11" spans="2:9" x14ac:dyDescent="0.25">
      <c r="B11" s="38" t="s">
        <v>2</v>
      </c>
      <c r="C11" s="15">
        <v>5111</v>
      </c>
      <c r="D11" s="41">
        <v>7</v>
      </c>
      <c r="E11" s="9">
        <f t="shared" si="0"/>
        <v>35777</v>
      </c>
      <c r="F11" s="15">
        <v>5140</v>
      </c>
      <c r="G11" s="15">
        <f t="shared" si="1"/>
        <v>35980</v>
      </c>
      <c r="H11" s="27">
        <f t="shared" si="2"/>
        <v>203</v>
      </c>
    </row>
    <row r="12" spans="2:9" x14ac:dyDescent="0.25">
      <c r="B12" s="38" t="s">
        <v>3</v>
      </c>
      <c r="C12" s="15">
        <v>5111</v>
      </c>
      <c r="D12" s="41">
        <v>1</v>
      </c>
      <c r="E12" s="9">
        <f>C12*D12</f>
        <v>5111</v>
      </c>
      <c r="F12" s="15">
        <v>5140</v>
      </c>
      <c r="G12" s="15">
        <f t="shared" si="1"/>
        <v>5140</v>
      </c>
      <c r="H12" s="27">
        <f t="shared" si="2"/>
        <v>29</v>
      </c>
    </row>
    <row r="13" spans="2:9" x14ac:dyDescent="0.25">
      <c r="B13" s="38" t="s">
        <v>4</v>
      </c>
      <c r="C13" s="15">
        <v>2555</v>
      </c>
      <c r="D13" s="41">
        <v>1</v>
      </c>
      <c r="E13" s="9">
        <f t="shared" si="0"/>
        <v>2555</v>
      </c>
      <c r="F13" s="15">
        <v>2570</v>
      </c>
      <c r="G13" s="15">
        <f t="shared" si="1"/>
        <v>2570</v>
      </c>
      <c r="H13" s="27">
        <f t="shared" si="2"/>
        <v>15</v>
      </c>
    </row>
    <row r="14" spans="2:9" x14ac:dyDescent="0.25">
      <c r="B14" s="38" t="s">
        <v>5</v>
      </c>
      <c r="C14" s="15">
        <v>2555</v>
      </c>
      <c r="D14" s="41">
        <v>1</v>
      </c>
      <c r="E14" s="9">
        <f t="shared" si="0"/>
        <v>2555</v>
      </c>
      <c r="F14" s="15">
        <v>2570</v>
      </c>
      <c r="G14" s="15">
        <f t="shared" si="1"/>
        <v>2570</v>
      </c>
      <c r="H14" s="27">
        <f t="shared" si="2"/>
        <v>15</v>
      </c>
    </row>
    <row r="15" spans="2:9" x14ac:dyDescent="0.25">
      <c r="B15" s="38" t="s">
        <v>6</v>
      </c>
      <c r="C15" s="15"/>
      <c r="D15" s="41"/>
      <c r="E15" s="9"/>
      <c r="F15" s="15"/>
      <c r="G15" s="15"/>
      <c r="H15" s="27"/>
    </row>
    <row r="16" spans="2:9" x14ac:dyDescent="0.25">
      <c r="B16" s="38" t="s">
        <v>7</v>
      </c>
      <c r="C16" s="15">
        <v>3833</v>
      </c>
      <c r="D16" s="41">
        <v>1</v>
      </c>
      <c r="E16" s="9">
        <v>3833</v>
      </c>
      <c r="F16" s="15">
        <v>3901</v>
      </c>
      <c r="G16" s="15">
        <v>3901</v>
      </c>
      <c r="H16" s="27">
        <f t="shared" si="2"/>
        <v>68</v>
      </c>
    </row>
    <row r="17" spans="2:9" x14ac:dyDescent="0.25">
      <c r="B17" s="38" t="s">
        <v>29</v>
      </c>
      <c r="C17" s="12">
        <v>1533</v>
      </c>
      <c r="D17" s="41">
        <v>2</v>
      </c>
      <c r="E17" s="10">
        <f t="shared" si="0"/>
        <v>3066</v>
      </c>
      <c r="F17" s="12">
        <v>1584</v>
      </c>
      <c r="G17" s="12">
        <f t="shared" si="1"/>
        <v>3168</v>
      </c>
      <c r="H17" s="28">
        <f t="shared" si="2"/>
        <v>102</v>
      </c>
    </row>
    <row r="18" spans="2:9" x14ac:dyDescent="0.25">
      <c r="B18" s="36" t="s">
        <v>9</v>
      </c>
      <c r="C18" s="1"/>
      <c r="D18" s="4"/>
      <c r="E18" s="9">
        <f>SUM(E7:E17)</f>
        <v>262448</v>
      </c>
      <c r="F18" s="15"/>
      <c r="G18" s="15">
        <f>SUM(G7:G17)</f>
        <v>264069</v>
      </c>
      <c r="H18" s="27">
        <f>SUM(H7:H17)</f>
        <v>1621</v>
      </c>
    </row>
    <row r="19" spans="2:9" ht="15.75" thickBot="1" x14ac:dyDescent="0.3">
      <c r="B19" s="38" t="s">
        <v>10</v>
      </c>
      <c r="C19" s="3"/>
      <c r="D19" s="2"/>
      <c r="E19" s="5">
        <v>400</v>
      </c>
      <c r="F19" s="16">
        <v>400</v>
      </c>
      <c r="G19" s="16">
        <v>400</v>
      </c>
      <c r="H19" s="27">
        <v>0</v>
      </c>
    </row>
    <row r="20" spans="2:9" ht="15.75" thickBot="1" x14ac:dyDescent="0.3">
      <c r="B20" s="39" t="s">
        <v>11</v>
      </c>
      <c r="C20" s="30"/>
      <c r="D20" s="31"/>
      <c r="E20" s="33">
        <f>E18+E19</f>
        <v>262848</v>
      </c>
      <c r="F20" s="32"/>
      <c r="G20" s="34">
        <f>G18+G19</f>
        <v>264469</v>
      </c>
      <c r="H20" s="34">
        <f>H18+H19</f>
        <v>1621</v>
      </c>
    </row>
    <row r="21" spans="2:9" ht="15.75" thickBot="1" x14ac:dyDescent="0.3">
      <c r="B21" s="40"/>
      <c r="C21" s="6"/>
      <c r="D21" s="6"/>
      <c r="E21" s="11"/>
      <c r="F21" s="18"/>
      <c r="G21" s="18"/>
      <c r="H21" s="29"/>
    </row>
    <row r="22" spans="2:9" x14ac:dyDescent="0.25">
      <c r="B22" s="7"/>
      <c r="C22" s="7"/>
      <c r="D22" s="7"/>
      <c r="E22" s="7"/>
      <c r="F22" s="7"/>
      <c r="G22" s="7"/>
      <c r="H22" s="7"/>
      <c r="I22" s="7"/>
    </row>
    <row r="23" spans="2:9" ht="15.75" thickBot="1" x14ac:dyDescent="0.3">
      <c r="B23" s="7"/>
      <c r="C23" s="7"/>
      <c r="D23" s="7"/>
      <c r="E23" s="7"/>
      <c r="F23" s="7"/>
      <c r="G23" s="7"/>
      <c r="H23" s="7"/>
      <c r="I23" s="7"/>
    </row>
    <row r="24" spans="2:9" x14ac:dyDescent="0.25">
      <c r="B24" s="80" t="s">
        <v>25</v>
      </c>
      <c r="C24" s="58" t="s">
        <v>28</v>
      </c>
      <c r="D24" s="58" t="s">
        <v>30</v>
      </c>
      <c r="E24" s="55"/>
      <c r="F24" s="7"/>
      <c r="G24" s="7"/>
      <c r="H24" s="7"/>
      <c r="I24" s="7"/>
    </row>
    <row r="25" spans="2:9" x14ac:dyDescent="0.25">
      <c r="B25" s="81"/>
      <c r="C25" s="59"/>
      <c r="D25" s="59" t="s">
        <v>23</v>
      </c>
      <c r="E25" s="57" t="s">
        <v>20</v>
      </c>
      <c r="F25" s="7"/>
      <c r="G25" s="7"/>
      <c r="H25" s="7"/>
      <c r="I25" s="7"/>
    </row>
    <row r="26" spans="2:9" ht="15.75" thickBot="1" x14ac:dyDescent="0.3">
      <c r="B26" s="82"/>
      <c r="C26" s="60" t="s">
        <v>17</v>
      </c>
      <c r="D26" s="60" t="s">
        <v>17</v>
      </c>
      <c r="E26" s="26" t="s">
        <v>17</v>
      </c>
      <c r="F26" s="7"/>
      <c r="G26" s="7"/>
      <c r="H26" s="7"/>
      <c r="I26" s="7"/>
    </row>
    <row r="27" spans="2:9" x14ac:dyDescent="0.25">
      <c r="B27" s="3" t="s">
        <v>21</v>
      </c>
      <c r="C27" s="46">
        <v>5111</v>
      </c>
      <c r="D27" s="46">
        <v>5111</v>
      </c>
      <c r="E27" s="50">
        <f>D27-C27</f>
        <v>0</v>
      </c>
      <c r="F27" s="7"/>
      <c r="G27" s="7"/>
      <c r="H27" s="7"/>
      <c r="I27" s="7"/>
    </row>
    <row r="28" spans="2:9" x14ac:dyDescent="0.25">
      <c r="B28" s="3" t="s">
        <v>22</v>
      </c>
      <c r="C28" s="46">
        <v>2555</v>
      </c>
      <c r="D28" s="46">
        <v>2555</v>
      </c>
      <c r="E28" s="50">
        <f>D28-C28</f>
        <v>0</v>
      </c>
      <c r="F28" s="7"/>
      <c r="G28" s="7"/>
      <c r="H28" s="7"/>
      <c r="I28" s="7"/>
    </row>
    <row r="29" spans="2:9" ht="15.75" thickBot="1" x14ac:dyDescent="0.3">
      <c r="B29" s="17" t="s">
        <v>13</v>
      </c>
      <c r="C29" s="49">
        <v>3000</v>
      </c>
      <c r="D29" s="49">
        <v>3000</v>
      </c>
      <c r="E29" s="50">
        <f>D29-C29</f>
        <v>0</v>
      </c>
      <c r="F29" s="7"/>
      <c r="G29" s="7"/>
      <c r="H29" s="7"/>
      <c r="I29" s="7"/>
    </row>
    <row r="30" spans="2:9" ht="15.75" thickBot="1" x14ac:dyDescent="0.3">
      <c r="B30" s="44" t="s">
        <v>14</v>
      </c>
      <c r="C30" s="51">
        <f>SUM(C27:C29)</f>
        <v>10666</v>
      </c>
      <c r="D30" s="51">
        <f t="shared" ref="D30:E30" si="3">SUM(D27:D29)</f>
        <v>10666</v>
      </c>
      <c r="E30" s="51">
        <f t="shared" si="3"/>
        <v>0</v>
      </c>
      <c r="F30" s="7"/>
      <c r="G30" s="7"/>
      <c r="H30" s="7"/>
      <c r="I30" s="7"/>
    </row>
    <row r="31" spans="2:9" ht="15.75" thickBot="1" x14ac:dyDescent="0.3">
      <c r="F31" s="7"/>
      <c r="G31" s="7"/>
      <c r="H31" s="7"/>
      <c r="I31" s="7"/>
    </row>
    <row r="32" spans="2:9" ht="21.75" customHeight="1" thickBot="1" x14ac:dyDescent="0.3">
      <c r="E32" s="52" t="s">
        <v>24</v>
      </c>
      <c r="F32" s="53"/>
      <c r="G32" s="54"/>
      <c r="H32" s="33">
        <f>H20+E30</f>
        <v>1621</v>
      </c>
      <c r="I32" s="7"/>
    </row>
  </sheetData>
  <mergeCells count="4">
    <mergeCell ref="B2:B5"/>
    <mergeCell ref="C2:E3"/>
    <mergeCell ref="F2:H3"/>
    <mergeCell ref="B24:B26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abSelected="1" workbookViewId="0">
      <selection activeCell="J6" sqref="J6"/>
    </sheetView>
  </sheetViews>
  <sheetFormatPr defaultColWidth="9.140625" defaultRowHeight="15" x14ac:dyDescent="0.25"/>
  <cols>
    <col min="1" max="1" width="3.85546875" style="8" customWidth="1"/>
    <col min="2" max="2" width="65.140625" style="8" customWidth="1"/>
    <col min="3" max="3" width="10" style="8" bestFit="1" customWidth="1"/>
    <col min="4" max="4" width="10.85546875" style="8" bestFit="1" customWidth="1"/>
    <col min="5" max="5" width="10.28515625" style="8" bestFit="1" customWidth="1"/>
    <col min="6" max="6" width="10.42578125" style="8" bestFit="1" customWidth="1"/>
    <col min="7" max="7" width="9" style="8" bestFit="1" customWidth="1"/>
    <col min="8" max="8" width="15.7109375" style="8" customWidth="1"/>
    <col min="9" max="9" width="9.42578125" style="72" bestFit="1" customWidth="1"/>
    <col min="10" max="16384" width="9.140625" style="8"/>
  </cols>
  <sheetData>
    <row r="1" spans="2:10" ht="15.75" thickBot="1" x14ac:dyDescent="0.3">
      <c r="B1" s="7"/>
      <c r="C1" s="7"/>
      <c r="D1" s="7"/>
      <c r="E1" s="7"/>
      <c r="F1" s="7"/>
      <c r="G1" s="7"/>
      <c r="H1" s="7"/>
      <c r="I1" s="71"/>
    </row>
    <row r="2" spans="2:10" x14ac:dyDescent="0.25">
      <c r="B2" s="77" t="s">
        <v>15</v>
      </c>
      <c r="C2" s="80" t="s">
        <v>28</v>
      </c>
      <c r="D2" s="73"/>
      <c r="E2" s="74"/>
      <c r="F2" s="73" t="s">
        <v>31</v>
      </c>
      <c r="G2" s="73"/>
      <c r="H2" s="74"/>
      <c r="I2" s="71"/>
    </row>
    <row r="3" spans="2:10" x14ac:dyDescent="0.25">
      <c r="B3" s="78"/>
      <c r="C3" s="81"/>
      <c r="D3" s="75"/>
      <c r="E3" s="76"/>
      <c r="F3" s="75"/>
      <c r="G3" s="75"/>
      <c r="H3" s="76"/>
      <c r="I3" s="71"/>
    </row>
    <row r="4" spans="2:10" x14ac:dyDescent="0.25">
      <c r="B4" s="78"/>
      <c r="C4" s="69" t="s">
        <v>19</v>
      </c>
      <c r="D4" s="64" t="s">
        <v>12</v>
      </c>
      <c r="E4" s="65" t="s">
        <v>18</v>
      </c>
      <c r="F4" s="64" t="s">
        <v>19</v>
      </c>
      <c r="G4" s="64" t="s">
        <v>18</v>
      </c>
      <c r="H4" s="24" t="s">
        <v>20</v>
      </c>
      <c r="I4" s="71"/>
    </row>
    <row r="5" spans="2:10" ht="15.75" thickBot="1" x14ac:dyDescent="0.3">
      <c r="B5" s="79"/>
      <c r="C5" s="70" t="s">
        <v>17</v>
      </c>
      <c r="D5" s="20"/>
      <c r="E5" s="21" t="s">
        <v>17</v>
      </c>
      <c r="F5" s="25" t="s">
        <v>17</v>
      </c>
      <c r="G5" s="25" t="s">
        <v>17</v>
      </c>
      <c r="H5" s="26" t="s">
        <v>17</v>
      </c>
      <c r="I5" s="72" t="s">
        <v>32</v>
      </c>
      <c r="J5" s="8" t="s">
        <v>33</v>
      </c>
    </row>
    <row r="6" spans="2:10" x14ac:dyDescent="0.25">
      <c r="B6" s="67"/>
      <c r="C6" s="69"/>
      <c r="D6" s="64"/>
      <c r="E6" s="65"/>
      <c r="F6" s="22"/>
      <c r="G6" s="22"/>
      <c r="H6" s="43"/>
    </row>
    <row r="7" spans="2:10" x14ac:dyDescent="0.25">
      <c r="B7" s="35" t="s">
        <v>0</v>
      </c>
      <c r="C7" s="15">
        <v>5111</v>
      </c>
      <c r="D7" s="41">
        <v>39</v>
      </c>
      <c r="E7" s="9">
        <f>C7*D7</f>
        <v>199329</v>
      </c>
      <c r="F7" s="15">
        <f>C7*1.0175</f>
        <v>5200.4425000000001</v>
      </c>
      <c r="G7" s="15">
        <f>ROUND(F7,0)*D7</f>
        <v>202800</v>
      </c>
      <c r="H7" s="27">
        <f>G7-E7</f>
        <v>3471</v>
      </c>
      <c r="I7" s="72">
        <f>H7/E7</f>
        <v>1.7413422030913714E-2</v>
      </c>
    </row>
    <row r="8" spans="2:10" x14ac:dyDescent="0.25">
      <c r="B8" s="36"/>
      <c r="C8" s="15"/>
      <c r="D8" s="41"/>
      <c r="E8" s="9"/>
      <c r="F8" s="15"/>
      <c r="G8" s="15"/>
      <c r="H8" s="27"/>
    </row>
    <row r="9" spans="2:10" x14ac:dyDescent="0.25">
      <c r="B9" s="37" t="s">
        <v>16</v>
      </c>
      <c r="C9" s="15"/>
      <c r="D9" s="41"/>
      <c r="E9" s="9"/>
      <c r="F9" s="15"/>
      <c r="G9" s="15"/>
      <c r="H9" s="27"/>
    </row>
    <row r="10" spans="2:10" x14ac:dyDescent="0.25">
      <c r="B10" s="38" t="s">
        <v>1</v>
      </c>
      <c r="C10" s="15">
        <v>10222</v>
      </c>
      <c r="D10" s="41">
        <v>1</v>
      </c>
      <c r="E10" s="9">
        <f t="shared" ref="E10:E17" si="0">C10*D10</f>
        <v>10222</v>
      </c>
      <c r="F10" s="15">
        <f t="shared" ref="F10:F14" si="1">C10*1.0175</f>
        <v>10400.885</v>
      </c>
      <c r="G10" s="15">
        <f t="shared" ref="G10:G14" si="2">ROUND(F10,0)*D10</f>
        <v>10401</v>
      </c>
      <c r="H10" s="27">
        <f t="shared" ref="H10:H17" si="3">G10-E10</f>
        <v>179</v>
      </c>
      <c r="I10" s="72">
        <f t="shared" ref="I10:I14" si="4">H10/E10</f>
        <v>1.7511250244570533E-2</v>
      </c>
    </row>
    <row r="11" spans="2:10" x14ac:dyDescent="0.25">
      <c r="B11" s="38" t="s">
        <v>2</v>
      </c>
      <c r="C11" s="15">
        <v>5111</v>
      </c>
      <c r="D11" s="41">
        <v>7</v>
      </c>
      <c r="E11" s="9">
        <f t="shared" si="0"/>
        <v>35777</v>
      </c>
      <c r="F11" s="15">
        <f t="shared" si="1"/>
        <v>5200.4425000000001</v>
      </c>
      <c r="G11" s="15">
        <f t="shared" si="2"/>
        <v>36400</v>
      </c>
      <c r="H11" s="27">
        <f t="shared" si="3"/>
        <v>623</v>
      </c>
      <c r="I11" s="72">
        <f t="shared" si="4"/>
        <v>1.7413422030913714E-2</v>
      </c>
    </row>
    <row r="12" spans="2:10" x14ac:dyDescent="0.25">
      <c r="B12" s="38" t="s">
        <v>3</v>
      </c>
      <c r="C12" s="15">
        <v>5111</v>
      </c>
      <c r="D12" s="41">
        <v>1</v>
      </c>
      <c r="E12" s="9">
        <f>C12*D12</f>
        <v>5111</v>
      </c>
      <c r="F12" s="15">
        <f t="shared" si="1"/>
        <v>5200.4425000000001</v>
      </c>
      <c r="G12" s="15">
        <f t="shared" si="2"/>
        <v>5200</v>
      </c>
      <c r="H12" s="27">
        <f t="shared" si="3"/>
        <v>89</v>
      </c>
      <c r="I12" s="72">
        <f t="shared" si="4"/>
        <v>1.7413422030913714E-2</v>
      </c>
    </row>
    <row r="13" spans="2:10" x14ac:dyDescent="0.25">
      <c r="B13" s="38" t="s">
        <v>4</v>
      </c>
      <c r="C13" s="15">
        <v>2555</v>
      </c>
      <c r="D13" s="41">
        <v>1</v>
      </c>
      <c r="E13" s="9">
        <f t="shared" si="0"/>
        <v>2555</v>
      </c>
      <c r="F13" s="15">
        <f t="shared" si="1"/>
        <v>2599.7125000000001</v>
      </c>
      <c r="G13" s="15">
        <f t="shared" si="2"/>
        <v>2600</v>
      </c>
      <c r="H13" s="27">
        <f t="shared" si="3"/>
        <v>45</v>
      </c>
      <c r="I13" s="72">
        <f t="shared" si="4"/>
        <v>1.7612524461839529E-2</v>
      </c>
    </row>
    <row r="14" spans="2:10" x14ac:dyDescent="0.25">
      <c r="B14" s="38" t="s">
        <v>5</v>
      </c>
      <c r="C14" s="15">
        <v>2555</v>
      </c>
      <c r="D14" s="41">
        <v>1</v>
      </c>
      <c r="E14" s="9">
        <f t="shared" si="0"/>
        <v>2555</v>
      </c>
      <c r="F14" s="15">
        <f t="shared" si="1"/>
        <v>2599.7125000000001</v>
      </c>
      <c r="G14" s="15">
        <f t="shared" si="2"/>
        <v>2600</v>
      </c>
      <c r="H14" s="27">
        <f t="shared" si="3"/>
        <v>45</v>
      </c>
      <c r="I14" s="72">
        <f t="shared" si="4"/>
        <v>1.7612524461839529E-2</v>
      </c>
    </row>
    <row r="15" spans="2:10" x14ac:dyDescent="0.25">
      <c r="B15" s="38" t="s">
        <v>6</v>
      </c>
      <c r="C15" s="15"/>
      <c r="D15" s="41"/>
      <c r="E15" s="9"/>
      <c r="F15" s="15"/>
      <c r="G15" s="15"/>
      <c r="H15" s="27"/>
    </row>
    <row r="16" spans="2:10" x14ac:dyDescent="0.25">
      <c r="B16" s="38" t="s">
        <v>7</v>
      </c>
      <c r="C16" s="15">
        <v>3833</v>
      </c>
      <c r="D16" s="41">
        <v>1</v>
      </c>
      <c r="E16" s="9">
        <v>3833</v>
      </c>
      <c r="F16" s="15">
        <f>C16*1.0175</f>
        <v>3900.0775000000003</v>
      </c>
      <c r="G16" s="15">
        <f t="shared" ref="G16:G17" si="5">D16*F16</f>
        <v>3900.0775000000003</v>
      </c>
      <c r="H16" s="27">
        <f t="shared" si="3"/>
        <v>67.077500000000327</v>
      </c>
      <c r="I16" s="72">
        <f t="shared" ref="I16:I17" si="6">H16/E16</f>
        <v>1.7500000000000085E-2</v>
      </c>
    </row>
    <row r="17" spans="2:9" x14ac:dyDescent="0.25">
      <c r="B17" s="38" t="s">
        <v>29</v>
      </c>
      <c r="C17" s="12">
        <v>1533</v>
      </c>
      <c r="D17" s="41">
        <v>2</v>
      </c>
      <c r="E17" s="10">
        <f t="shared" si="0"/>
        <v>3066</v>
      </c>
      <c r="F17" s="12">
        <f>C17*1.0175</f>
        <v>1559.8275000000001</v>
      </c>
      <c r="G17" s="12">
        <f t="shared" si="5"/>
        <v>3119.6550000000002</v>
      </c>
      <c r="H17" s="28">
        <f t="shared" si="3"/>
        <v>53.6550000000002</v>
      </c>
      <c r="I17" s="72">
        <f t="shared" si="6"/>
        <v>1.7500000000000064E-2</v>
      </c>
    </row>
    <row r="18" spans="2:9" x14ac:dyDescent="0.25">
      <c r="B18" s="36" t="s">
        <v>9</v>
      </c>
      <c r="C18" s="1"/>
      <c r="D18" s="4"/>
      <c r="E18" s="9">
        <f>SUM(E7:E17)</f>
        <v>262448</v>
      </c>
      <c r="F18" s="15"/>
      <c r="G18" s="15">
        <f>SUM(G7:G17)</f>
        <v>267020.73250000004</v>
      </c>
      <c r="H18" s="27">
        <f>SUM(H7:H17)</f>
        <v>4572.7325000000001</v>
      </c>
    </row>
    <row r="19" spans="2:9" ht="15.75" thickBot="1" x14ac:dyDescent="0.3">
      <c r="B19" s="38" t="s">
        <v>10</v>
      </c>
      <c r="C19" s="3"/>
      <c r="D19" s="2"/>
      <c r="E19" s="5">
        <v>400</v>
      </c>
      <c r="F19" s="16">
        <v>400</v>
      </c>
      <c r="G19" s="16">
        <v>400</v>
      </c>
      <c r="H19" s="27">
        <v>0</v>
      </c>
    </row>
    <row r="20" spans="2:9" ht="15.75" thickBot="1" x14ac:dyDescent="0.3">
      <c r="B20" s="39" t="s">
        <v>11</v>
      </c>
      <c r="C20" s="30"/>
      <c r="D20" s="31"/>
      <c r="E20" s="33">
        <f>E18+E19</f>
        <v>262848</v>
      </c>
      <c r="F20" s="32"/>
      <c r="G20" s="34">
        <f>G18+G19</f>
        <v>267420.73250000004</v>
      </c>
      <c r="H20" s="34">
        <f>H18+H19</f>
        <v>4572.7325000000001</v>
      </c>
    </row>
    <row r="21" spans="2:9" ht="15.75" thickBot="1" x14ac:dyDescent="0.3">
      <c r="B21" s="40"/>
      <c r="C21" s="6"/>
      <c r="D21" s="6"/>
      <c r="E21" s="11"/>
      <c r="F21" s="18"/>
      <c r="G21" s="18"/>
      <c r="H21" s="29"/>
    </row>
    <row r="22" spans="2:9" x14ac:dyDescent="0.25">
      <c r="B22" s="7"/>
      <c r="C22" s="7"/>
      <c r="D22" s="7"/>
      <c r="E22" s="7"/>
      <c r="F22" s="7"/>
      <c r="G22" s="7"/>
      <c r="H22" s="7"/>
      <c r="I22" s="71"/>
    </row>
    <row r="23" spans="2:9" ht="15.75" thickBot="1" x14ac:dyDescent="0.3">
      <c r="B23" s="7"/>
      <c r="C23" s="7"/>
      <c r="D23" s="7"/>
      <c r="E23" s="7"/>
      <c r="F23" s="7"/>
      <c r="G23" s="7"/>
      <c r="H23" s="7"/>
      <c r="I23" s="71"/>
    </row>
    <row r="24" spans="2:9" x14ac:dyDescent="0.25">
      <c r="B24" s="80" t="s">
        <v>25</v>
      </c>
      <c r="C24" s="66" t="s">
        <v>28</v>
      </c>
      <c r="D24" s="66" t="s">
        <v>30</v>
      </c>
      <c r="E24" s="63"/>
      <c r="F24" s="7"/>
      <c r="G24" s="7"/>
      <c r="H24" s="7"/>
      <c r="I24" s="71"/>
    </row>
    <row r="25" spans="2:9" x14ac:dyDescent="0.25">
      <c r="B25" s="81"/>
      <c r="C25" s="67"/>
      <c r="D25" s="67" t="s">
        <v>23</v>
      </c>
      <c r="E25" s="65" t="s">
        <v>20</v>
      </c>
      <c r="F25" s="7"/>
      <c r="G25" s="7"/>
      <c r="H25" s="7"/>
      <c r="I25" s="71"/>
    </row>
    <row r="26" spans="2:9" ht="15.75" thickBot="1" x14ac:dyDescent="0.3">
      <c r="B26" s="82"/>
      <c r="C26" s="68" t="s">
        <v>17</v>
      </c>
      <c r="D26" s="68" t="s">
        <v>17</v>
      </c>
      <c r="E26" s="26" t="s">
        <v>17</v>
      </c>
      <c r="F26" s="7"/>
      <c r="G26" s="7"/>
      <c r="H26" s="7"/>
      <c r="I26" s="71"/>
    </row>
    <row r="27" spans="2:9" x14ac:dyDescent="0.25">
      <c r="B27" s="3" t="s">
        <v>21</v>
      </c>
      <c r="C27" s="46">
        <v>5111</v>
      </c>
      <c r="D27" s="46">
        <v>5111</v>
      </c>
      <c r="E27" s="50">
        <f>D27-C27</f>
        <v>0</v>
      </c>
      <c r="F27" s="7"/>
      <c r="G27" s="7"/>
      <c r="H27" s="7"/>
      <c r="I27" s="71"/>
    </row>
    <row r="28" spans="2:9" x14ac:dyDescent="0.25">
      <c r="B28" s="3" t="s">
        <v>22</v>
      </c>
      <c r="C28" s="46">
        <v>2555</v>
      </c>
      <c r="D28" s="46">
        <v>2555</v>
      </c>
      <c r="E28" s="50">
        <f>D28-C28</f>
        <v>0</v>
      </c>
      <c r="F28" s="7"/>
      <c r="G28" s="7"/>
      <c r="H28" s="7"/>
      <c r="I28" s="71"/>
    </row>
    <row r="29" spans="2:9" ht="15.75" thickBot="1" x14ac:dyDescent="0.3">
      <c r="B29" s="17" t="s">
        <v>13</v>
      </c>
      <c r="C29" s="49">
        <v>3000</v>
      </c>
      <c r="D29" s="49">
        <v>3000</v>
      </c>
      <c r="E29" s="50">
        <f>D29-C29</f>
        <v>0</v>
      </c>
      <c r="F29" s="7"/>
      <c r="G29" s="7"/>
      <c r="H29" s="7"/>
      <c r="I29" s="71"/>
    </row>
    <row r="30" spans="2:9" ht="15.75" thickBot="1" x14ac:dyDescent="0.3">
      <c r="B30" s="44" t="s">
        <v>14</v>
      </c>
      <c r="C30" s="51">
        <f>SUM(C27:C29)</f>
        <v>10666</v>
      </c>
      <c r="D30" s="51">
        <f t="shared" ref="D30:E30" si="7">SUM(D27:D29)</f>
        <v>10666</v>
      </c>
      <c r="E30" s="51">
        <f t="shared" si="7"/>
        <v>0</v>
      </c>
      <c r="F30" s="7"/>
      <c r="G30" s="7"/>
      <c r="H30" s="7"/>
      <c r="I30" s="71"/>
    </row>
    <row r="31" spans="2:9" ht="15.75" thickBot="1" x14ac:dyDescent="0.3">
      <c r="F31" s="7"/>
      <c r="G31" s="7"/>
      <c r="H31" s="7"/>
      <c r="I31" s="71"/>
    </row>
    <row r="32" spans="2:9" ht="21.75" customHeight="1" thickBot="1" x14ac:dyDescent="0.3">
      <c r="E32" s="52" t="s">
        <v>24</v>
      </c>
      <c r="F32" s="53"/>
      <c r="G32" s="54"/>
      <c r="H32" s="33">
        <f>H20+E30</f>
        <v>4572.7325000000001</v>
      </c>
      <c r="I32" s="71"/>
    </row>
  </sheetData>
  <mergeCells count="4">
    <mergeCell ref="B2:B5"/>
    <mergeCell ref="C2:E3"/>
    <mergeCell ref="F2:H3"/>
    <mergeCell ref="B24:B26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Copy</vt:lpstr>
      <vt:lpstr>Finance Version</vt:lpstr>
      <vt:lpstr>Copy!Print_Area</vt:lpstr>
      <vt:lpstr>Sheet1!Print_Area</vt:lpstr>
    </vt:vector>
  </TitlesOfParts>
  <Company>Watford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Pollard</dc:creator>
  <cp:lastModifiedBy>Lorna Smyth</cp:lastModifiedBy>
  <cp:lastPrinted>2021-12-14T14:11:25Z</cp:lastPrinted>
  <dcterms:created xsi:type="dcterms:W3CDTF">2019-11-28T16:50:22Z</dcterms:created>
  <dcterms:modified xsi:type="dcterms:W3CDTF">2023-03-24T09:23:26Z</dcterms:modified>
</cp:coreProperties>
</file>